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T:\STIP FY 2021-2024\Website\Upload\"/>
    </mc:Choice>
  </mc:AlternateContent>
  <xr:revisionPtr revIDLastSave="0" documentId="13_ncr:1_{6442AF12-296A-4481-B3CC-DB82A03A9B21}" xr6:coauthVersionLast="47" xr6:coauthVersionMax="47" xr10:uidLastSave="{00000000-0000-0000-0000-000000000000}"/>
  <bookViews>
    <workbookView xWindow="-120" yWindow="-120" windowWidth="29040" windowHeight="15840" xr2:uid="{00000000-000D-0000-FFFF-FFFF00000000}"/>
  </bookViews>
  <sheets>
    <sheet name="CMAQ" sheetId="5" r:id="rId1"/>
  </sheets>
  <definedNames>
    <definedName name="_xlnm._FilterDatabase" localSheetId="0" hidden="1">CMAQ!#REF!</definedName>
    <definedName name="_xlnm.Print_Area" localSheetId="0">CMAQ!$H$2:$O$37</definedName>
    <definedName name="_xlnm.Print_Titles" localSheetId="0">CMAQ!#REF!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5" l="1"/>
  <c r="M38" i="5"/>
  <c r="M26" i="5"/>
  <c r="M28" i="5"/>
  <c r="M7" i="5"/>
  <c r="M27" i="5"/>
  <c r="M35" i="5"/>
  <c r="M25" i="5"/>
  <c r="N37" i="5" l="1"/>
  <c r="O37" i="5" s="1"/>
  <c r="O5" i="5"/>
  <c r="N24" i="5"/>
  <c r="O24" i="5" s="1"/>
  <c r="N23" i="5"/>
  <c r="O23" i="5" s="1"/>
  <c r="N30" i="5" l="1"/>
  <c r="N31" i="5"/>
  <c r="O31" i="5" l="1"/>
  <c r="O30" i="5"/>
  <c r="N2" i="5"/>
  <c r="N3" i="5"/>
  <c r="N8" i="5"/>
  <c r="N9" i="5"/>
  <c r="N10" i="5"/>
  <c r="N15" i="5"/>
  <c r="N16" i="5"/>
  <c r="N17" i="5"/>
  <c r="N18" i="5"/>
  <c r="N19" i="5"/>
  <c r="N20" i="5"/>
  <c r="N21" i="5"/>
  <c r="N22" i="5"/>
  <c r="N32" i="5"/>
  <c r="N33" i="5"/>
  <c r="N34" i="5"/>
  <c r="N29" i="5"/>
  <c r="N12" i="5" l="1"/>
  <c r="N13" i="5"/>
  <c r="N14" i="5"/>
  <c r="O10" i="5"/>
  <c r="N11" i="5"/>
  <c r="O11" i="5" s="1"/>
  <c r="O8" i="5"/>
  <c r="O9" i="5"/>
  <c r="O3" i="5"/>
  <c r="O2" i="5"/>
  <c r="O12" i="5" l="1"/>
  <c r="O13" i="5"/>
  <c r="O14" i="5"/>
  <c r="O15" i="5"/>
  <c r="O16" i="5"/>
  <c r="O17" i="5"/>
  <c r="O18" i="5"/>
  <c r="O19" i="5"/>
  <c r="O20" i="5"/>
  <c r="O21" i="5"/>
  <c r="O22" i="5"/>
  <c r="O32" i="5"/>
  <c r="O33" i="5"/>
  <c r="O34" i="5"/>
  <c r="O29" i="5"/>
</calcChain>
</file>

<file path=xl/sharedStrings.xml><?xml version="1.0" encoding="utf-8"?>
<sst xmlns="http://schemas.openxmlformats.org/spreadsheetml/2006/main" count="229" uniqueCount="98">
  <si>
    <t>County</t>
  </si>
  <si>
    <t>Project Title</t>
  </si>
  <si>
    <t>Project Description</t>
  </si>
  <si>
    <t>Jefferson</t>
  </si>
  <si>
    <t>Watterson Trail</t>
  </si>
  <si>
    <t>Construction of an extension of the Watterson Trail between Stonybrook Drive and Mulberry Row Way.</t>
  </si>
  <si>
    <t>LFUCG</t>
  </si>
  <si>
    <t>Fayette</t>
  </si>
  <si>
    <t>Turn Lanes @ Manchester and Forbes</t>
  </si>
  <si>
    <t>Louisville Metro</t>
  </si>
  <si>
    <t>Squires Road Sidewalk</t>
  </si>
  <si>
    <t>PE, design and construction of a new sidewalk, curb and gutter on the north side of the 200 block of Squires Road.  Includes drainage and roadway milling and paving related to the curb and gutter.</t>
  </si>
  <si>
    <t xml:space="preserve">Widening of east and westbound approaches of Manchester Street at the South Forbes Road intersection to provide dedicated left turn lanes from Manchester Street to northbound and southbound South Forbes Road.  </t>
  </si>
  <si>
    <t>Phase</t>
  </si>
  <si>
    <t>State Forces</t>
  </si>
  <si>
    <t>Town Branch Trail Ph IV</t>
  </si>
  <si>
    <t>Louisville Loop Ohio River Valley Northeast Bike/Ped Facilities</t>
  </si>
  <si>
    <t>Town Branch Trail Phase V</t>
  </si>
  <si>
    <t>R</t>
  </si>
  <si>
    <t>C</t>
  </si>
  <si>
    <t>U</t>
  </si>
  <si>
    <t>Applicant Name</t>
  </si>
  <si>
    <t>Total 
Phase Cost</t>
  </si>
  <si>
    <t>Total
 Federal Funds</t>
  </si>
  <si>
    <t>Construction of a shared use path from Bizzell Drive to Townley Shopping Center (New Circle Road) connecting to Town Branch Trail Phase V in Lexington.</t>
  </si>
  <si>
    <t>Utilities for the construction of a shared use path from Bizzell Drive to Townley Shopping Center (New Circle Road) connecting to Town Branch Trail Phase V in Lexington.</t>
  </si>
  <si>
    <t>R/W for the construction of a shared use path from New Circle Road (connecting to Town Branch Trail Phase IV) to McConnell Springs Park in Lexington.</t>
  </si>
  <si>
    <t>Utilities for the construction of a shared use path from New Circle Road (connecting to Town Branch Trail Phase IV) to McConnell Springs Park in Lexington.</t>
  </si>
  <si>
    <t>Construction for the construction of a shared use path from New Circle Road (connecting to Town Branch Trail Phase IV) to McConnell Springs Park in Lexington.</t>
  </si>
  <si>
    <t>R/W for the construction of bike/ped facilities along a path starting at the East End Bridge and ending at the City of Prospect.</t>
  </si>
  <si>
    <t>Utilities for the construction of bike/ped facilities along a path starting at the East End Bridge and ending at the City of Prospect.</t>
  </si>
  <si>
    <t>Construction of bike/ped facilities along a path starting at the East End Bridge and ending at the City of Prospect.</t>
  </si>
  <si>
    <t>Boone</t>
  </si>
  <si>
    <t>Boone County Fiscal Court</t>
  </si>
  <si>
    <t>Limaburg Intersection</t>
  </si>
  <si>
    <t>Redefine southbound lanes of Limaburg Road on the north side of the KY 18 intersection to increase the dedicated left turn lane capacity.</t>
  </si>
  <si>
    <t>Armstrong Mill Sidewalks</t>
  </si>
  <si>
    <t xml:space="preserve">Construct sidewalks along the north and south sides of Armstrong Mill Road between Tates Creek Road and Greentree Road, then on to the Intersection of Armstrong Mill side roads.  </t>
  </si>
  <si>
    <t xml:space="preserve">Mercer Road </t>
  </si>
  <si>
    <t>Widen both sides of Mercer Rd.along the westbound approach to Greendale Rd. intersection to provide separate lanes for left, right, and through traffic.  This includes sidewalks, bike lanes, and modification of signals to support the lane use change.</t>
  </si>
  <si>
    <t>KY 53 Access and Congestion Management</t>
  </si>
  <si>
    <t>Decrease congestion and improve safety on KY 53 from I71 to Crystal Drive, including the I71 southbound off-ramp.</t>
  </si>
  <si>
    <t xml:space="preserve"> Jeffersontown</t>
  </si>
  <si>
    <t>Wilson Downing Sidewalks</t>
  </si>
  <si>
    <t>Construct approximately 6,000 feet of sidewalk to connect various sections of sidewalk along Wilson downing Road.</t>
  </si>
  <si>
    <t>KYTC District 6</t>
  </si>
  <si>
    <t>US 42</t>
  </si>
  <si>
    <t>Increase capacity and reduce congestion on U 42 at I71/75</t>
  </si>
  <si>
    <t>Scott</t>
  </si>
  <si>
    <t>City of Georgetown</t>
  </si>
  <si>
    <t>Cardinal Drive Improvements</t>
  </si>
  <si>
    <t xml:space="preserve">Reconfigure KY 32 to include left and right auxiliary turn lanes at Cardinal Driev and widen the rural roadway section on Cardinal Drive adjacent to the middle and high school entrances.  </t>
  </si>
  <si>
    <t>KYTC District 5</t>
  </si>
  <si>
    <t xml:space="preserve">KYTC District 5 </t>
  </si>
  <si>
    <t>Administrative Modification
or 
Amendment</t>
  </si>
  <si>
    <t>STIP Administrative Modification or Amendment Number</t>
  </si>
  <si>
    <t>Approval Date</t>
  </si>
  <si>
    <t>Comments</t>
  </si>
  <si>
    <t>Fund
Prefix</t>
  </si>
  <si>
    <t>Federal Project
Number</t>
  </si>
  <si>
    <t>Item
No.</t>
  </si>
  <si>
    <t>Amount
of Match</t>
  </si>
  <si>
    <t>Obligated</t>
  </si>
  <si>
    <t>Current Amount of
Federal Funds Obligated</t>
  </si>
  <si>
    <t>Current Advance Construct (AC) Amount of Federal Funds</t>
  </si>
  <si>
    <t>Total Phase Cost:
Current Federal Funds 
Plus Current AC</t>
  </si>
  <si>
    <t xml:space="preserve">Fiscal Year of Initial
Programming of Federal Funds </t>
  </si>
  <si>
    <t xml:space="preserve">Fiscal Year Quarter of Initial
Programming of Federal Funds </t>
  </si>
  <si>
    <t>Name of 
Local Public
 Agency</t>
  </si>
  <si>
    <t>STIP MOD</t>
  </si>
  <si>
    <t>TIP FY 21-24, ADMIN MOD#9; ADD PROJECT TO STIP; NEW</t>
  </si>
  <si>
    <t>Lextran:  Purchase two extended range electric buses and chargers.</t>
  </si>
  <si>
    <t>N/A</t>
  </si>
  <si>
    <t>TARC</t>
  </si>
  <si>
    <t>Cross River Connectors</t>
  </si>
  <si>
    <t>Implementation of 2 routes  to improve cross river mobility over the Kennedy/Lincoln bridges and the Lewis and Clark Bridge to provide access to jobs between Louisville Metro and River Ridge Commerce Center in Southern Indiana.</t>
  </si>
  <si>
    <t>TIP FY 20-25, ADMIN MOD#24; UPDATE PROJECT DESCRIPTION; MOD</t>
  </si>
  <si>
    <t>TIP FY 21-24, ADMIN MOD#15; MOVE FUNDS FROM U PHASE TO C PHASE; MOD</t>
  </si>
  <si>
    <t>Mt. Tabor Multimodal Improvements</t>
  </si>
  <si>
    <t>Construction of sidewalks, bike lanes and associated infrastructure along Mt. Tabor Rd between Patchen Dr and the Richmond Rd Service Road.</t>
  </si>
  <si>
    <t>6-3707</t>
  </si>
  <si>
    <t>TIP FY 21-24, ADMIN MOD#22; MOVE REMAINING FUNDS TO ITEM 6-80101; MOD</t>
  </si>
  <si>
    <t>TIP FY 21-24, ADMIN MOD#23; ADD TO STIP CMAQ FUNDING PORTION OF THE PROJECT; NEW</t>
  </si>
  <si>
    <t>6-80101</t>
  </si>
  <si>
    <t>KY 18 (Burlington Pike)</t>
  </si>
  <si>
    <t>Convert to Super Street.  Includes MUP from KY 237 to Aero Pkwy and Limaburg intersection improvements.</t>
  </si>
  <si>
    <t>7-3721.00</t>
  </si>
  <si>
    <t>TIP FY 21-24, ADMIN MOD#26; ADD PROJECT TO STIP; NEW</t>
  </si>
  <si>
    <t>Fiber Optic Extension</t>
  </si>
  <si>
    <t>Extend existing fiber optic network along Man o' War Boulevard from Fort Harrods Dr to Versailles Road and along Versailles Road from Man o' War Boulevard to Parkers Mill Road inside New Circle Road.</t>
  </si>
  <si>
    <t>TBD</t>
  </si>
  <si>
    <t>Lextran Fixed-Route and Paratransit Vehicles</t>
  </si>
  <si>
    <t>Purchase 4 CNG Buses &amp; 6 Hybrid-Electric Cutaways.</t>
  </si>
  <si>
    <t>UPDATE FUND AMOUNTS; MOD</t>
  </si>
  <si>
    <t>7-3719.00</t>
  </si>
  <si>
    <t>LaGrange Road Bicycle &amp; Pedestrian Improvements</t>
  </si>
  <si>
    <t>Create sidewalk along Old Whipps Mill Road between LaGrange Rd and Hurstbourne Pkwy, making intersection improvements at Hurstbourne &amp; Old Whipps Mill intersection, widen shoulder along LaGrange Rd from UPS Drive to Old Whipps Mill Rd and create shared use path from Old Whipps Mill Rd to Lakeland Rd.</t>
  </si>
  <si>
    <t>TIP FY 23-26, AMEND#4; ADD C PHASE TO STIP;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</si>
</sst>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_(&quot;$&quot;* #,##0_);_(&quot;$&quot;* \(#,##0\);_(&quot;$&quot;* &quot;-&quot;??_);_(@_)"/>
    <numFmt numFmtId="166" formatCode="0.000"/>
  </numFmts>
  <fonts count="9"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0"/>
      <name val="Arial"/>
      <family val="2"/>
    </font>
    <font>
      <b/>
      <sz val="11"/>
      <color theme="1"/>
      <name val="Calibri"/>
      <family val="2"/>
      <scheme val="minor"/>
    </font>
    <font>
      <b/>
      <sz val="12"/>
      <color theme="1"/>
      <name val="Calibri"/>
      <family val="2"/>
      <scheme val="minor"/>
    </font>
    <font>
      <b/>
      <sz val="11"/>
      <name val="Arial"/>
      <family val="2"/>
    </font>
    <font>
      <b/>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48">
    <xf numFmtId="0" fontId="0" fillId="0" borderId="0" xfId="0"/>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wrapText="1"/>
    </xf>
    <xf numFmtId="164" fontId="0" fillId="0" borderId="1" xfId="0" applyNumberFormat="1" applyFont="1" applyBorder="1" applyAlignment="1">
      <alignment vertical="top"/>
    </xf>
    <xf numFmtId="164" fontId="0" fillId="0" borderId="1" xfId="1" applyNumberFormat="1"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vertical="top"/>
    </xf>
    <xf numFmtId="164" fontId="0" fillId="0" borderId="1" xfId="1" applyNumberFormat="1" applyFont="1" applyBorder="1" applyAlignment="1">
      <alignment vertical="top"/>
    </xf>
    <xf numFmtId="0" fontId="2" fillId="0" borderId="1" xfId="0" applyFont="1" applyBorder="1" applyAlignment="1">
      <alignment vertical="top"/>
    </xf>
    <xf numFmtId="0" fontId="2" fillId="0" borderId="1" xfId="0" applyFont="1"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center" vertical="top" wrapText="1"/>
    </xf>
    <xf numFmtId="6" fontId="0" fillId="0" borderId="1" xfId="0" applyNumberFormat="1" applyFill="1" applyBorder="1" applyAlignment="1">
      <alignment vertical="top"/>
    </xf>
    <xf numFmtId="164" fontId="0" fillId="0" borderId="1" xfId="0" applyNumberFormat="1" applyFill="1" applyBorder="1" applyAlignment="1">
      <alignment vertical="top"/>
    </xf>
    <xf numFmtId="8" fontId="0" fillId="0" borderId="1" xfId="0" applyNumberFormat="1" applyFill="1" applyBorder="1" applyAlignment="1">
      <alignment vertical="top"/>
    </xf>
    <xf numFmtId="4" fontId="0" fillId="0" borderId="1" xfId="0" applyNumberFormat="1" applyFill="1" applyBorder="1" applyAlignment="1">
      <alignment vertical="top"/>
    </xf>
    <xf numFmtId="8" fontId="0" fillId="0" borderId="1" xfId="0" applyNumberFormat="1" applyBorder="1" applyAlignment="1">
      <alignment vertical="top"/>
    </xf>
    <xf numFmtId="164" fontId="0" fillId="0" borderId="1" xfId="0" applyNumberFormat="1" applyBorder="1" applyAlignment="1">
      <alignment vertical="top"/>
    </xf>
    <xf numFmtId="0" fontId="3" fillId="2" borderId="1" xfId="2" applyFont="1" applyFill="1" applyBorder="1" applyAlignment="1">
      <alignment horizontal="center" vertical="center" wrapText="1"/>
    </xf>
    <xf numFmtId="44" fontId="3" fillId="2" borderId="1" xfId="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2" fillId="0" borderId="0" xfId="0" applyFont="1" applyBorder="1" applyAlignment="1">
      <alignment vertical="top"/>
    </xf>
    <xf numFmtId="0" fontId="5" fillId="3" borderId="1" xfId="0" applyFont="1" applyFill="1" applyBorder="1" applyAlignment="1">
      <alignment vertical="top"/>
    </xf>
    <xf numFmtId="0" fontId="5" fillId="3" borderId="1" xfId="0" applyFont="1" applyFill="1" applyBorder="1" applyAlignment="1">
      <alignment vertical="top" wrapText="1"/>
    </xf>
    <xf numFmtId="8" fontId="5" fillId="3" borderId="1" xfId="0" applyNumberFormat="1" applyFont="1" applyFill="1" applyBorder="1" applyAlignment="1">
      <alignment vertical="top"/>
    </xf>
    <xf numFmtId="4" fontId="5" fillId="3" borderId="1" xfId="0" applyNumberFormat="1" applyFont="1" applyFill="1" applyBorder="1" applyAlignment="1">
      <alignment vertical="top"/>
    </xf>
    <xf numFmtId="0" fontId="5" fillId="3" borderId="1" xfId="0" applyFont="1" applyFill="1" applyBorder="1" applyAlignment="1">
      <alignment horizontal="center" vertical="top"/>
    </xf>
    <xf numFmtId="14" fontId="5" fillId="3" borderId="1" xfId="0" applyNumberFormat="1" applyFont="1" applyFill="1" applyBorder="1" applyAlignment="1">
      <alignment horizontal="center" vertical="top"/>
    </xf>
    <xf numFmtId="0" fontId="5" fillId="3" borderId="1" xfId="0" applyFont="1" applyFill="1" applyBorder="1" applyAlignment="1">
      <alignment horizontal="center" vertical="top" wrapText="1"/>
    </xf>
    <xf numFmtId="164" fontId="5" fillId="3" borderId="1" xfId="0" applyNumberFormat="1" applyFont="1" applyFill="1" applyBorder="1" applyAlignment="1">
      <alignment vertical="top"/>
    </xf>
    <xf numFmtId="164" fontId="5" fillId="3" borderId="1" xfId="1" applyNumberFormat="1" applyFont="1" applyFill="1" applyBorder="1" applyAlignment="1">
      <alignment vertical="top"/>
    </xf>
    <xf numFmtId="49" fontId="2" fillId="0" borderId="1" xfId="0" applyNumberFormat="1" applyFont="1" applyBorder="1" applyAlignment="1">
      <alignment vertical="top"/>
    </xf>
    <xf numFmtId="49" fontId="2" fillId="0" borderId="1" xfId="0" applyNumberFormat="1" applyFont="1" applyFill="1" applyBorder="1" applyAlignment="1">
      <alignment vertical="top"/>
    </xf>
    <xf numFmtId="0" fontId="6" fillId="3" borderId="1" xfId="0" applyFont="1" applyFill="1" applyBorder="1" applyAlignment="1">
      <alignment vertical="top"/>
    </xf>
    <xf numFmtId="0" fontId="6" fillId="3" borderId="1" xfId="0" applyFont="1" applyFill="1" applyBorder="1" applyAlignment="1">
      <alignment vertical="top" wrapText="1"/>
    </xf>
    <xf numFmtId="49" fontId="6" fillId="3" borderId="1" xfId="0" applyNumberFormat="1" applyFont="1" applyFill="1" applyBorder="1" applyAlignment="1">
      <alignment vertical="top"/>
    </xf>
    <xf numFmtId="6" fontId="5" fillId="3" borderId="1" xfId="0" applyNumberFormat="1" applyFont="1" applyFill="1" applyBorder="1" applyAlignment="1">
      <alignment vertical="top"/>
    </xf>
    <xf numFmtId="0" fontId="6" fillId="3" borderId="1" xfId="0" applyFont="1" applyFill="1" applyBorder="1" applyAlignment="1">
      <alignment horizontal="center" vertical="top"/>
    </xf>
    <xf numFmtId="14" fontId="6" fillId="3" borderId="1" xfId="0" applyNumberFormat="1" applyFont="1" applyFill="1" applyBorder="1" applyAlignment="1">
      <alignment horizontal="center" vertical="top"/>
    </xf>
    <xf numFmtId="166" fontId="6" fillId="3" borderId="1" xfId="0" applyNumberFormat="1" applyFont="1" applyFill="1" applyBorder="1" applyAlignment="1">
      <alignment horizontal="center" vertical="top"/>
    </xf>
    <xf numFmtId="0" fontId="7" fillId="3" borderId="1" xfId="0" applyFont="1" applyFill="1" applyBorder="1" applyAlignment="1">
      <alignment vertical="top" wrapText="1"/>
    </xf>
    <xf numFmtId="0" fontId="8" fillId="3" borderId="1" xfId="0" applyFont="1" applyFill="1" applyBorder="1" applyAlignment="1">
      <alignmen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8"/>
  <sheetViews>
    <sheetView tabSelected="1" topLeftCell="A27" zoomScale="80" zoomScaleNormal="80" workbookViewId="0">
      <selection activeCell="D37" sqref="D37"/>
    </sheetView>
  </sheetViews>
  <sheetFormatPr defaultColWidth="8.7109375" defaultRowHeight="15" x14ac:dyDescent="0.25"/>
  <cols>
    <col min="1" max="1" width="20.5703125" style="12" customWidth="1"/>
    <col min="2" max="2" width="17.5703125" style="12" customWidth="1"/>
    <col min="3" max="3" width="13" style="12" customWidth="1"/>
    <col min="4" max="4" width="28.7109375" style="12" customWidth="1"/>
    <col min="5" max="6" width="8.7109375" style="12"/>
    <col min="7" max="7" width="10.5703125" style="12" customWidth="1"/>
    <col min="8" max="8" width="10.28515625" style="12" customWidth="1"/>
    <col min="9" max="9" width="27.42578125" style="12" customWidth="1"/>
    <col min="10" max="10" width="24" style="13" customWidth="1"/>
    <col min="11" max="11" width="44.28515625" style="13" customWidth="1"/>
    <col min="12" max="12" width="7.28515625" style="14" customWidth="1"/>
    <col min="13" max="13" width="16.5703125" style="12" customWidth="1"/>
    <col min="14" max="14" width="17.42578125" style="12" customWidth="1"/>
    <col min="15" max="15" width="14.42578125" style="12" bestFit="1" customWidth="1"/>
    <col min="16" max="16" width="11.42578125" style="12" customWidth="1"/>
    <col min="17" max="17" width="15.7109375" style="12" customWidth="1"/>
    <col min="18" max="18" width="14.28515625" style="12" customWidth="1"/>
    <col min="19" max="19" width="12.5703125" style="12" customWidth="1"/>
    <col min="20" max="21" width="14.28515625" style="12" customWidth="1"/>
    <col min="22" max="22" width="11.85546875" style="12" customWidth="1"/>
    <col min="23" max="23" width="15.85546875" style="12" customWidth="1"/>
    <col min="24" max="16384" width="8.7109375" style="12"/>
  </cols>
  <sheetData>
    <row r="1" spans="1:23" s="27" customFormat="1" ht="105" x14ac:dyDescent="0.25">
      <c r="A1" s="24" t="s">
        <v>54</v>
      </c>
      <c r="B1" s="24" t="s">
        <v>55</v>
      </c>
      <c r="C1" s="24" t="s">
        <v>56</v>
      </c>
      <c r="D1" s="24" t="s">
        <v>57</v>
      </c>
      <c r="E1" s="24" t="s">
        <v>58</v>
      </c>
      <c r="F1" s="24" t="s">
        <v>59</v>
      </c>
      <c r="G1" s="24" t="s">
        <v>60</v>
      </c>
      <c r="H1" s="24" t="s">
        <v>0</v>
      </c>
      <c r="I1" s="24" t="s">
        <v>21</v>
      </c>
      <c r="J1" s="24" t="s">
        <v>1</v>
      </c>
      <c r="K1" s="24" t="s">
        <v>2</v>
      </c>
      <c r="L1" s="24" t="s">
        <v>13</v>
      </c>
      <c r="M1" s="24" t="s">
        <v>22</v>
      </c>
      <c r="N1" s="24" t="s">
        <v>14</v>
      </c>
      <c r="O1" s="24" t="s">
        <v>23</v>
      </c>
      <c r="P1" s="25" t="s">
        <v>61</v>
      </c>
      <c r="Q1" s="24" t="s">
        <v>62</v>
      </c>
      <c r="R1" s="26" t="s">
        <v>63</v>
      </c>
      <c r="S1" s="26" t="s">
        <v>64</v>
      </c>
      <c r="T1" s="26" t="s">
        <v>65</v>
      </c>
      <c r="U1" s="24" t="s">
        <v>66</v>
      </c>
      <c r="V1" s="24" t="s">
        <v>67</v>
      </c>
      <c r="W1" s="24" t="s">
        <v>68</v>
      </c>
    </row>
    <row r="2" spans="1:23" s="10" customFormat="1" ht="66" customHeight="1" x14ac:dyDescent="0.25">
      <c r="G2" s="37" t="s">
        <v>80</v>
      </c>
      <c r="H2" s="15" t="s">
        <v>32</v>
      </c>
      <c r="I2" s="15" t="s">
        <v>33</v>
      </c>
      <c r="J2" s="16" t="s">
        <v>34</v>
      </c>
      <c r="K2" s="16" t="s">
        <v>35</v>
      </c>
      <c r="L2" s="17" t="s">
        <v>20</v>
      </c>
      <c r="M2" s="18">
        <v>12000</v>
      </c>
      <c r="N2" s="19">
        <f>M2*0.1</f>
        <v>1200</v>
      </c>
      <c r="O2" s="19">
        <f>SUM(M2:N2)</f>
        <v>13200</v>
      </c>
    </row>
    <row r="3" spans="1:23" s="11" customFormat="1" ht="63" customHeight="1" x14ac:dyDescent="0.25">
      <c r="G3" s="38" t="s">
        <v>80</v>
      </c>
      <c r="H3" s="15" t="s">
        <v>32</v>
      </c>
      <c r="I3" s="15" t="s">
        <v>33</v>
      </c>
      <c r="J3" s="16" t="s">
        <v>34</v>
      </c>
      <c r="K3" s="16" t="s">
        <v>35</v>
      </c>
      <c r="L3" s="17" t="s">
        <v>19</v>
      </c>
      <c r="M3" s="18">
        <v>228370</v>
      </c>
      <c r="N3" s="19">
        <f>M3*0.1</f>
        <v>22837</v>
      </c>
      <c r="O3" s="19">
        <f>SUM(M3:N3)</f>
        <v>251207</v>
      </c>
    </row>
    <row r="4" spans="1:23" s="39" customFormat="1" ht="74.25" customHeight="1" x14ac:dyDescent="0.25">
      <c r="A4" s="39" t="s">
        <v>69</v>
      </c>
      <c r="B4" s="43">
        <v>2021.135</v>
      </c>
      <c r="C4" s="44">
        <v>44852</v>
      </c>
      <c r="D4" s="40" t="s">
        <v>81</v>
      </c>
      <c r="G4" s="41" t="s">
        <v>80</v>
      </c>
      <c r="H4" s="28" t="s">
        <v>32</v>
      </c>
      <c r="I4" s="28" t="s">
        <v>33</v>
      </c>
      <c r="J4" s="29" t="s">
        <v>34</v>
      </c>
      <c r="K4" s="29" t="s">
        <v>35</v>
      </c>
      <c r="L4" s="34" t="s">
        <v>19</v>
      </c>
      <c r="M4" s="42"/>
      <c r="N4" s="35"/>
      <c r="O4" s="35"/>
    </row>
    <row r="5" spans="1:23" s="11" customFormat="1" ht="44.25" customHeight="1" x14ac:dyDescent="0.25">
      <c r="H5" s="12" t="s">
        <v>32</v>
      </c>
      <c r="I5" s="12" t="s">
        <v>45</v>
      </c>
      <c r="J5" s="13" t="s">
        <v>46</v>
      </c>
      <c r="K5" s="13" t="s">
        <v>47</v>
      </c>
      <c r="L5" s="14" t="s">
        <v>20</v>
      </c>
      <c r="M5" s="22">
        <v>300000</v>
      </c>
      <c r="N5" s="19">
        <v>0</v>
      </c>
      <c r="O5" s="19">
        <f>M5+N5</f>
        <v>300000</v>
      </c>
    </row>
    <row r="6" spans="1:23" s="11" customFormat="1" ht="30" x14ac:dyDescent="0.25">
      <c r="H6" s="12" t="s">
        <v>32</v>
      </c>
      <c r="I6" s="12" t="s">
        <v>45</v>
      </c>
      <c r="J6" s="13" t="s">
        <v>46</v>
      </c>
      <c r="K6" s="13" t="s">
        <v>47</v>
      </c>
      <c r="L6" s="14" t="s">
        <v>19</v>
      </c>
      <c r="M6" s="22">
        <v>7500000</v>
      </c>
      <c r="N6" s="19">
        <v>0</v>
      </c>
      <c r="O6" s="19">
        <v>7500000</v>
      </c>
    </row>
    <row r="7" spans="1:23" s="39" customFormat="1" ht="74.25" customHeight="1" x14ac:dyDescent="0.25">
      <c r="A7" s="39" t="s">
        <v>69</v>
      </c>
      <c r="B7" s="45">
        <v>2021.14</v>
      </c>
      <c r="C7" s="44">
        <v>44879</v>
      </c>
      <c r="D7" s="40" t="s">
        <v>82</v>
      </c>
      <c r="G7" s="41" t="s">
        <v>83</v>
      </c>
      <c r="H7" s="28" t="s">
        <v>32</v>
      </c>
      <c r="I7" s="28"/>
      <c r="J7" s="46" t="s">
        <v>84</v>
      </c>
      <c r="K7" s="47" t="s">
        <v>85</v>
      </c>
      <c r="L7" s="34" t="s">
        <v>19</v>
      </c>
      <c r="M7" s="42">
        <f>N7+O7</f>
        <v>3109672</v>
      </c>
      <c r="N7" s="35">
        <v>2869302</v>
      </c>
      <c r="O7" s="35">
        <v>240370</v>
      </c>
    </row>
    <row r="8" spans="1:23" ht="73.5" customHeight="1" x14ac:dyDescent="0.25">
      <c r="H8" s="15" t="s">
        <v>7</v>
      </c>
      <c r="I8" s="15" t="s">
        <v>6</v>
      </c>
      <c r="J8" s="16" t="s">
        <v>36</v>
      </c>
      <c r="K8" s="16" t="s">
        <v>37</v>
      </c>
      <c r="L8" s="17" t="s">
        <v>20</v>
      </c>
      <c r="M8" s="15">
        <v>20000</v>
      </c>
      <c r="N8" s="19">
        <f t="shared" ref="N8:N37" si="0">M8*0.1</f>
        <v>2000</v>
      </c>
      <c r="O8" s="19">
        <f t="shared" ref="O8:O23" si="1">SUM(M8:N8)</f>
        <v>22000</v>
      </c>
    </row>
    <row r="9" spans="1:23" ht="81.75" customHeight="1" x14ac:dyDescent="0.25">
      <c r="H9" s="15" t="s">
        <v>7</v>
      </c>
      <c r="I9" s="15" t="s">
        <v>6</v>
      </c>
      <c r="J9" s="16" t="s">
        <v>36</v>
      </c>
      <c r="K9" s="16" t="s">
        <v>37</v>
      </c>
      <c r="L9" s="17" t="s">
        <v>19</v>
      </c>
      <c r="M9" s="15">
        <v>893360</v>
      </c>
      <c r="N9" s="19">
        <f t="shared" si="0"/>
        <v>89336</v>
      </c>
      <c r="O9" s="19">
        <f t="shared" si="1"/>
        <v>982696</v>
      </c>
    </row>
    <row r="10" spans="1:23" ht="111" customHeight="1" x14ac:dyDescent="0.25">
      <c r="H10" s="15" t="s">
        <v>7</v>
      </c>
      <c r="I10" s="15" t="s">
        <v>6</v>
      </c>
      <c r="J10" s="16" t="s">
        <v>38</v>
      </c>
      <c r="K10" s="16" t="s">
        <v>39</v>
      </c>
      <c r="L10" s="17" t="s">
        <v>20</v>
      </c>
      <c r="M10" s="15">
        <v>48000</v>
      </c>
      <c r="N10" s="19">
        <f t="shared" si="0"/>
        <v>4800</v>
      </c>
      <c r="O10" s="19">
        <f t="shared" si="1"/>
        <v>52800</v>
      </c>
    </row>
    <row r="11" spans="1:23" ht="90" x14ac:dyDescent="0.25">
      <c r="H11" s="15" t="s">
        <v>7</v>
      </c>
      <c r="I11" s="15" t="s">
        <v>6</v>
      </c>
      <c r="J11" s="16" t="s">
        <v>38</v>
      </c>
      <c r="K11" s="16" t="s">
        <v>39</v>
      </c>
      <c r="L11" s="17" t="s">
        <v>19</v>
      </c>
      <c r="M11" s="15">
        <v>617840</v>
      </c>
      <c r="N11" s="19">
        <f t="shared" si="0"/>
        <v>61784</v>
      </c>
      <c r="O11" s="19">
        <f t="shared" si="1"/>
        <v>679624</v>
      </c>
    </row>
    <row r="12" spans="1:23" ht="75" x14ac:dyDescent="0.25">
      <c r="H12" s="8" t="s">
        <v>7</v>
      </c>
      <c r="I12" s="6" t="s">
        <v>6</v>
      </c>
      <c r="J12" s="6" t="s">
        <v>10</v>
      </c>
      <c r="K12" s="6" t="s">
        <v>11</v>
      </c>
      <c r="L12" s="7" t="s">
        <v>18</v>
      </c>
      <c r="M12" s="5">
        <v>5000</v>
      </c>
      <c r="N12" s="5">
        <f t="shared" si="0"/>
        <v>500</v>
      </c>
      <c r="O12" s="5">
        <f t="shared" si="1"/>
        <v>5500</v>
      </c>
    </row>
    <row r="13" spans="1:23" ht="75" x14ac:dyDescent="0.25">
      <c r="H13" s="8" t="s">
        <v>7</v>
      </c>
      <c r="I13" s="6" t="s">
        <v>6</v>
      </c>
      <c r="J13" s="6" t="s">
        <v>10</v>
      </c>
      <c r="K13" s="6" t="s">
        <v>11</v>
      </c>
      <c r="L13" s="7" t="s">
        <v>20</v>
      </c>
      <c r="M13" s="5">
        <v>7000</v>
      </c>
      <c r="N13" s="5">
        <f t="shared" si="0"/>
        <v>700</v>
      </c>
      <c r="O13" s="5">
        <f t="shared" si="1"/>
        <v>7700</v>
      </c>
    </row>
    <row r="14" spans="1:23" ht="75" x14ac:dyDescent="0.25">
      <c r="H14" s="8" t="s">
        <v>7</v>
      </c>
      <c r="I14" s="6" t="s">
        <v>6</v>
      </c>
      <c r="J14" s="6" t="s">
        <v>10</v>
      </c>
      <c r="K14" s="6" t="s">
        <v>11</v>
      </c>
      <c r="L14" s="7" t="s">
        <v>19</v>
      </c>
      <c r="M14" s="5">
        <v>145000</v>
      </c>
      <c r="N14" s="5">
        <f t="shared" si="0"/>
        <v>14500</v>
      </c>
      <c r="O14" s="5">
        <f t="shared" si="1"/>
        <v>159500</v>
      </c>
    </row>
    <row r="15" spans="1:23" ht="60" x14ac:dyDescent="0.25">
      <c r="H15" s="8" t="s">
        <v>7</v>
      </c>
      <c r="I15" s="8" t="s">
        <v>6</v>
      </c>
      <c r="J15" s="2" t="s">
        <v>15</v>
      </c>
      <c r="K15" s="2" t="s">
        <v>24</v>
      </c>
      <c r="L15" s="3" t="s">
        <v>20</v>
      </c>
      <c r="M15" s="4">
        <v>57000</v>
      </c>
      <c r="N15" s="5">
        <f t="shared" si="0"/>
        <v>5700</v>
      </c>
      <c r="O15" s="5">
        <f t="shared" si="1"/>
        <v>62700</v>
      </c>
    </row>
    <row r="16" spans="1:23" ht="60" x14ac:dyDescent="0.25">
      <c r="H16" s="8" t="s">
        <v>7</v>
      </c>
      <c r="I16" s="8" t="s">
        <v>6</v>
      </c>
      <c r="J16" s="2" t="s">
        <v>15</v>
      </c>
      <c r="K16" s="2" t="s">
        <v>25</v>
      </c>
      <c r="L16" s="3" t="s">
        <v>19</v>
      </c>
      <c r="M16" s="4">
        <v>7720000</v>
      </c>
      <c r="N16" s="5">
        <f t="shared" si="0"/>
        <v>772000</v>
      </c>
      <c r="O16" s="5">
        <f t="shared" si="1"/>
        <v>8492000</v>
      </c>
    </row>
    <row r="17" spans="1:15" ht="60" x14ac:dyDescent="0.25">
      <c r="H17" s="8" t="s">
        <v>7</v>
      </c>
      <c r="I17" s="8" t="s">
        <v>6</v>
      </c>
      <c r="J17" s="2" t="s">
        <v>17</v>
      </c>
      <c r="K17" s="2" t="s">
        <v>26</v>
      </c>
      <c r="L17" s="3" t="s">
        <v>18</v>
      </c>
      <c r="M17" s="4">
        <v>275764.46000000002</v>
      </c>
      <c r="N17" s="5">
        <f t="shared" si="0"/>
        <v>27576.446000000004</v>
      </c>
      <c r="O17" s="5">
        <f t="shared" si="1"/>
        <v>303340.90600000002</v>
      </c>
    </row>
    <row r="18" spans="1:15" ht="60" x14ac:dyDescent="0.25">
      <c r="H18" s="8" t="s">
        <v>7</v>
      </c>
      <c r="I18" s="8" t="s">
        <v>6</v>
      </c>
      <c r="J18" s="2" t="s">
        <v>17</v>
      </c>
      <c r="K18" s="2" t="s">
        <v>27</v>
      </c>
      <c r="L18" s="3" t="s">
        <v>20</v>
      </c>
      <c r="M18" s="4">
        <v>115000</v>
      </c>
      <c r="N18" s="5">
        <f t="shared" si="0"/>
        <v>11500</v>
      </c>
      <c r="O18" s="5">
        <f t="shared" si="1"/>
        <v>126500</v>
      </c>
    </row>
    <row r="19" spans="1:15" s="15" customFormat="1" ht="60" x14ac:dyDescent="0.25">
      <c r="H19" s="8" t="s">
        <v>7</v>
      </c>
      <c r="I19" s="8" t="s">
        <v>6</v>
      </c>
      <c r="J19" s="2" t="s">
        <v>17</v>
      </c>
      <c r="K19" s="2" t="s">
        <v>28</v>
      </c>
      <c r="L19" s="3" t="s">
        <v>19</v>
      </c>
      <c r="M19" s="4">
        <v>2545144.17</v>
      </c>
      <c r="N19" s="5">
        <f t="shared" si="0"/>
        <v>254514.41700000002</v>
      </c>
      <c r="O19" s="5">
        <f t="shared" si="1"/>
        <v>2799658.5869999998</v>
      </c>
    </row>
    <row r="20" spans="1:15" s="15" customFormat="1" ht="100.5" customHeight="1" x14ac:dyDescent="0.25">
      <c r="H20" s="6" t="s">
        <v>7</v>
      </c>
      <c r="I20" s="6" t="s">
        <v>6</v>
      </c>
      <c r="J20" s="6" t="s">
        <v>8</v>
      </c>
      <c r="K20" s="6" t="s">
        <v>12</v>
      </c>
      <c r="L20" s="7" t="s">
        <v>18</v>
      </c>
      <c r="M20" s="5">
        <v>180000</v>
      </c>
      <c r="N20" s="5">
        <f t="shared" si="0"/>
        <v>18000</v>
      </c>
      <c r="O20" s="5">
        <f t="shared" si="1"/>
        <v>198000</v>
      </c>
    </row>
    <row r="21" spans="1:15" s="15" customFormat="1" ht="89.25" customHeight="1" x14ac:dyDescent="0.25">
      <c r="H21" s="6" t="s">
        <v>7</v>
      </c>
      <c r="I21" s="6" t="s">
        <v>6</v>
      </c>
      <c r="J21" s="6" t="s">
        <v>8</v>
      </c>
      <c r="K21" s="6" t="s">
        <v>12</v>
      </c>
      <c r="L21" s="7" t="s">
        <v>20</v>
      </c>
      <c r="M21" s="5">
        <v>8000</v>
      </c>
      <c r="N21" s="5">
        <f t="shared" si="0"/>
        <v>800</v>
      </c>
      <c r="O21" s="5">
        <f t="shared" si="1"/>
        <v>8800</v>
      </c>
    </row>
    <row r="22" spans="1:15" s="15" customFormat="1" ht="90" customHeight="1" x14ac:dyDescent="0.25">
      <c r="H22" s="6" t="s">
        <v>7</v>
      </c>
      <c r="I22" s="6" t="s">
        <v>6</v>
      </c>
      <c r="J22" s="6" t="s">
        <v>8</v>
      </c>
      <c r="K22" s="6" t="s">
        <v>12</v>
      </c>
      <c r="L22" s="7" t="s">
        <v>19</v>
      </c>
      <c r="M22" s="5">
        <v>454400</v>
      </c>
      <c r="N22" s="5">
        <f t="shared" si="0"/>
        <v>45440</v>
      </c>
      <c r="O22" s="5">
        <f t="shared" si="1"/>
        <v>499840</v>
      </c>
    </row>
    <row r="23" spans="1:15" s="15" customFormat="1" ht="62.25" customHeight="1" x14ac:dyDescent="0.25">
      <c r="H23" s="15" t="s">
        <v>7</v>
      </c>
      <c r="I23" s="15" t="s">
        <v>6</v>
      </c>
      <c r="J23" s="16" t="s">
        <v>43</v>
      </c>
      <c r="K23" s="16" t="s">
        <v>44</v>
      </c>
      <c r="L23" s="15" t="s">
        <v>19</v>
      </c>
      <c r="M23" s="21">
        <v>716000</v>
      </c>
      <c r="N23" s="15">
        <f t="shared" si="0"/>
        <v>71600</v>
      </c>
      <c r="O23" s="15">
        <f t="shared" si="1"/>
        <v>787600</v>
      </c>
    </row>
    <row r="24" spans="1:15" s="15" customFormat="1" ht="45" x14ac:dyDescent="0.25">
      <c r="H24" s="15" t="s">
        <v>7</v>
      </c>
      <c r="I24" s="15" t="s">
        <v>6</v>
      </c>
      <c r="J24" s="15" t="s">
        <v>43</v>
      </c>
      <c r="K24" s="16" t="s">
        <v>44</v>
      </c>
      <c r="L24" s="15" t="s">
        <v>20</v>
      </c>
      <c r="M24" s="20">
        <v>24000</v>
      </c>
      <c r="N24" s="21">
        <f t="shared" si="0"/>
        <v>2400</v>
      </c>
      <c r="O24" s="20">
        <f>M24+N24</f>
        <v>26400</v>
      </c>
    </row>
    <row r="25" spans="1:15" s="28" customFormat="1" ht="63" customHeight="1" x14ac:dyDescent="0.25">
      <c r="A25" s="28" t="s">
        <v>69</v>
      </c>
      <c r="B25" s="32">
        <v>2021.0160000000001</v>
      </c>
      <c r="C25" s="33">
        <v>44505</v>
      </c>
      <c r="D25" s="29" t="s">
        <v>70</v>
      </c>
      <c r="H25" s="28" t="s">
        <v>7</v>
      </c>
      <c r="K25" s="29" t="s">
        <v>71</v>
      </c>
      <c r="L25" s="28" t="s">
        <v>72</v>
      </c>
      <c r="M25" s="30">
        <f>N25+O25</f>
        <v>2130000</v>
      </c>
      <c r="N25" s="31">
        <v>741000</v>
      </c>
      <c r="O25" s="30">
        <v>1389000</v>
      </c>
    </row>
    <row r="26" spans="1:15" s="28" customFormat="1" ht="80.25" customHeight="1" x14ac:dyDescent="0.25">
      <c r="A26" s="28" t="s">
        <v>69</v>
      </c>
      <c r="B26" s="32">
        <v>2021.1590000000001</v>
      </c>
      <c r="C26" s="33">
        <v>44971</v>
      </c>
      <c r="D26" s="29" t="s">
        <v>87</v>
      </c>
      <c r="G26" s="28" t="s">
        <v>90</v>
      </c>
      <c r="H26" s="28" t="s">
        <v>7</v>
      </c>
      <c r="J26" s="29" t="s">
        <v>91</v>
      </c>
      <c r="K26" s="29" t="s">
        <v>92</v>
      </c>
      <c r="L26" s="32" t="s">
        <v>19</v>
      </c>
      <c r="M26" s="30">
        <f>N26+O26</f>
        <v>3750000</v>
      </c>
      <c r="N26" s="31">
        <v>750000</v>
      </c>
      <c r="O26" s="30">
        <v>3000000</v>
      </c>
    </row>
    <row r="27" spans="1:15" s="28" customFormat="1" ht="63" customHeight="1" x14ac:dyDescent="0.25">
      <c r="A27" s="28" t="s">
        <v>69</v>
      </c>
      <c r="B27" s="32">
        <v>2021.0530000000001</v>
      </c>
      <c r="C27" s="33">
        <v>44627</v>
      </c>
      <c r="D27" s="29" t="s">
        <v>77</v>
      </c>
      <c r="G27" s="28" t="s">
        <v>86</v>
      </c>
      <c r="H27" s="28" t="s">
        <v>7</v>
      </c>
      <c r="I27" s="28" t="s">
        <v>6</v>
      </c>
      <c r="J27" s="29" t="s">
        <v>78</v>
      </c>
      <c r="K27" s="29" t="s">
        <v>79</v>
      </c>
      <c r="L27" s="32" t="s">
        <v>19</v>
      </c>
      <c r="M27" s="30">
        <f>N27+O27</f>
        <v>1386000</v>
      </c>
      <c r="N27" s="31">
        <v>277000</v>
      </c>
      <c r="O27" s="30">
        <v>1109000</v>
      </c>
    </row>
    <row r="28" spans="1:15" s="28" customFormat="1" ht="80.25" customHeight="1" x14ac:dyDescent="0.25">
      <c r="A28" s="28" t="s">
        <v>69</v>
      </c>
      <c r="B28" s="32">
        <v>2021.1590000000001</v>
      </c>
      <c r="C28" s="33">
        <v>44971</v>
      </c>
      <c r="D28" s="29" t="s">
        <v>87</v>
      </c>
      <c r="G28" s="28" t="s">
        <v>90</v>
      </c>
      <c r="H28" s="28" t="s">
        <v>7</v>
      </c>
      <c r="J28" s="29" t="s">
        <v>88</v>
      </c>
      <c r="K28" s="29" t="s">
        <v>89</v>
      </c>
      <c r="L28" s="32" t="s">
        <v>19</v>
      </c>
      <c r="M28" s="30">
        <f>N28+O28</f>
        <v>750000</v>
      </c>
      <c r="N28" s="31">
        <v>150000</v>
      </c>
      <c r="O28" s="30">
        <v>600000</v>
      </c>
    </row>
    <row r="29" spans="1:15" s="15" customFormat="1" ht="45" x14ac:dyDescent="0.25">
      <c r="H29" s="2" t="s">
        <v>3</v>
      </c>
      <c r="I29" s="6" t="s">
        <v>42</v>
      </c>
      <c r="J29" s="2" t="s">
        <v>4</v>
      </c>
      <c r="K29" s="2" t="s">
        <v>5</v>
      </c>
      <c r="L29" s="3" t="s">
        <v>19</v>
      </c>
      <c r="M29" s="9">
        <v>1056000</v>
      </c>
      <c r="N29" s="5">
        <f t="shared" si="0"/>
        <v>105600</v>
      </c>
      <c r="O29" s="9">
        <f t="shared" ref="O29:O34" si="2">SUM(M29:N29)</f>
        <v>1161600</v>
      </c>
    </row>
    <row r="30" spans="1:15" s="15" customFormat="1" ht="45" x14ac:dyDescent="0.25">
      <c r="H30" s="15" t="s">
        <v>3</v>
      </c>
      <c r="I30" s="15" t="s">
        <v>52</v>
      </c>
      <c r="J30" s="16" t="s">
        <v>40</v>
      </c>
      <c r="K30" s="16" t="s">
        <v>41</v>
      </c>
      <c r="L30" s="17" t="s">
        <v>20</v>
      </c>
      <c r="M30" s="19">
        <v>318181.82</v>
      </c>
      <c r="N30" s="19">
        <f t="shared" si="0"/>
        <v>31818.182000000001</v>
      </c>
      <c r="O30" s="19">
        <f t="shared" si="2"/>
        <v>350000.00199999998</v>
      </c>
    </row>
    <row r="31" spans="1:15" s="15" customFormat="1" ht="45" x14ac:dyDescent="0.25">
      <c r="H31" s="15" t="s">
        <v>3</v>
      </c>
      <c r="I31" s="15" t="s">
        <v>53</v>
      </c>
      <c r="J31" s="16" t="s">
        <v>40</v>
      </c>
      <c r="K31" s="16" t="s">
        <v>41</v>
      </c>
      <c r="L31" s="17" t="s">
        <v>19</v>
      </c>
      <c r="M31" s="19">
        <v>1025642.25</v>
      </c>
      <c r="N31" s="19">
        <f t="shared" si="0"/>
        <v>102564.22500000001</v>
      </c>
      <c r="O31" s="19">
        <f t="shared" si="2"/>
        <v>1128206.4750000001</v>
      </c>
    </row>
    <row r="32" spans="1:15" s="15" customFormat="1" ht="66.75" customHeight="1" x14ac:dyDescent="0.25">
      <c r="H32" s="1" t="s">
        <v>3</v>
      </c>
      <c r="I32" s="8" t="s">
        <v>9</v>
      </c>
      <c r="J32" s="2" t="s">
        <v>16</v>
      </c>
      <c r="K32" s="2" t="s">
        <v>29</v>
      </c>
      <c r="L32" s="3" t="s">
        <v>18</v>
      </c>
      <c r="M32" s="4">
        <v>64000</v>
      </c>
      <c r="N32" s="5">
        <f t="shared" si="0"/>
        <v>6400</v>
      </c>
      <c r="O32" s="5">
        <f t="shared" si="2"/>
        <v>70400</v>
      </c>
    </row>
    <row r="33" spans="1:15" ht="63" customHeight="1" x14ac:dyDescent="0.25">
      <c r="H33" s="1" t="s">
        <v>3</v>
      </c>
      <c r="I33" s="8" t="s">
        <v>9</v>
      </c>
      <c r="J33" s="2" t="s">
        <v>16</v>
      </c>
      <c r="K33" s="2" t="s">
        <v>30</v>
      </c>
      <c r="L33" s="3" t="s">
        <v>20</v>
      </c>
      <c r="M33" s="4">
        <v>72000</v>
      </c>
      <c r="N33" s="5">
        <f t="shared" si="0"/>
        <v>7200</v>
      </c>
      <c r="O33" s="5">
        <f t="shared" si="2"/>
        <v>79200</v>
      </c>
    </row>
    <row r="34" spans="1:15" ht="45" x14ac:dyDescent="0.25">
      <c r="H34" s="1" t="s">
        <v>3</v>
      </c>
      <c r="I34" s="8" t="s">
        <v>9</v>
      </c>
      <c r="J34" s="2" t="s">
        <v>16</v>
      </c>
      <c r="K34" s="2" t="s">
        <v>31</v>
      </c>
      <c r="L34" s="3" t="s">
        <v>19</v>
      </c>
      <c r="M34" s="4">
        <v>976838</v>
      </c>
      <c r="N34" s="5">
        <f t="shared" si="0"/>
        <v>97683.8</v>
      </c>
      <c r="O34" s="5">
        <f t="shared" si="2"/>
        <v>1074521.8</v>
      </c>
    </row>
    <row r="35" spans="1:15" s="28" customFormat="1" ht="99.75" customHeight="1" x14ac:dyDescent="0.25">
      <c r="A35" s="28" t="s">
        <v>69</v>
      </c>
      <c r="B35" s="32">
        <v>2021.0319999999999</v>
      </c>
      <c r="C35" s="33">
        <v>44564</v>
      </c>
      <c r="D35" s="29" t="s">
        <v>76</v>
      </c>
      <c r="H35" s="28" t="s">
        <v>3</v>
      </c>
      <c r="I35" s="28" t="s">
        <v>73</v>
      </c>
      <c r="J35" s="29" t="s">
        <v>74</v>
      </c>
      <c r="K35" s="29" t="s">
        <v>75</v>
      </c>
      <c r="L35" s="34"/>
      <c r="M35" s="35">
        <f>N35+O35</f>
        <v>1200000</v>
      </c>
      <c r="N35" s="36">
        <v>400000</v>
      </c>
      <c r="O35" s="36">
        <v>800000</v>
      </c>
    </row>
    <row r="36" spans="1:15" s="28" customFormat="1" ht="122.25" customHeight="1" x14ac:dyDescent="0.25">
      <c r="A36" s="28" t="s">
        <v>69</v>
      </c>
      <c r="B36" s="32">
        <v>2021.2460000000001</v>
      </c>
      <c r="C36" s="33">
        <v>45273</v>
      </c>
      <c r="D36" s="29" t="s">
        <v>97</v>
      </c>
      <c r="H36" s="28" t="s">
        <v>3</v>
      </c>
      <c r="I36" s="28" t="s">
        <v>9</v>
      </c>
      <c r="J36" s="29" t="s">
        <v>95</v>
      </c>
      <c r="K36" s="29" t="s">
        <v>96</v>
      </c>
      <c r="L36" s="34" t="s">
        <v>19</v>
      </c>
      <c r="M36" s="35">
        <f>N36+O36</f>
        <v>2311250</v>
      </c>
      <c r="N36" s="36">
        <v>462250</v>
      </c>
      <c r="O36" s="36">
        <v>1849000</v>
      </c>
    </row>
    <row r="37" spans="1:15" ht="75" x14ac:dyDescent="0.25">
      <c r="G37" s="12" t="s">
        <v>94</v>
      </c>
      <c r="H37" s="12" t="s">
        <v>48</v>
      </c>
      <c r="I37" s="12" t="s">
        <v>49</v>
      </c>
      <c r="J37" s="13" t="s">
        <v>50</v>
      </c>
      <c r="K37" s="13" t="s">
        <v>51</v>
      </c>
      <c r="L37" s="14" t="s">
        <v>19</v>
      </c>
      <c r="M37" s="23">
        <v>183200</v>
      </c>
      <c r="N37" s="23">
        <f t="shared" si="0"/>
        <v>18320</v>
      </c>
      <c r="O37" s="23">
        <f>M37+N37</f>
        <v>201520</v>
      </c>
    </row>
    <row r="38" spans="1:15" s="28" customFormat="1" ht="99.75" customHeight="1" x14ac:dyDescent="0.25">
      <c r="A38" s="28" t="s">
        <v>69</v>
      </c>
      <c r="B38" s="32">
        <v>2021.1610000000001</v>
      </c>
      <c r="C38" s="33">
        <v>44972</v>
      </c>
      <c r="D38" s="29" t="s">
        <v>93</v>
      </c>
      <c r="G38" s="28" t="s">
        <v>94</v>
      </c>
      <c r="H38" s="28" t="s">
        <v>48</v>
      </c>
      <c r="I38" s="28" t="s">
        <v>49</v>
      </c>
      <c r="J38" s="29" t="s">
        <v>50</v>
      </c>
      <c r="K38" s="29" t="s">
        <v>51</v>
      </c>
      <c r="L38" s="34" t="s">
        <v>19</v>
      </c>
      <c r="M38" s="35">
        <f>N38+O38</f>
        <v>1597550</v>
      </c>
      <c r="N38" s="36">
        <v>0</v>
      </c>
      <c r="O38" s="36">
        <v>1597550</v>
      </c>
    </row>
  </sheetData>
  <sortState xmlns:xlrd2="http://schemas.microsoft.com/office/spreadsheetml/2017/richdata2" ref="H2:O34">
    <sortCondition ref="H1"/>
  </sortState>
  <printOptions horizontalCentered="1"/>
  <pageMargins left="0.7" right="0.7" top="1.75" bottom="0.5" header="0.8" footer="0.3"/>
  <pageSetup scale="76" fitToHeight="0" orientation="landscape" r:id="rId1"/>
  <headerFooter>
    <oddHeader>&amp;C&amp;"-,Bold"&amp;16CONGESTION MITIGATION AND AIR QUALITY IMPROVEMENT
PROGRAM PROJECTS
AS OF AUGUST 2020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7838B94CA04E4AA4BC0947FD63934A" ma:contentTypeVersion="3" ma:contentTypeDescription="Create a new document." ma:contentTypeScope="" ma:versionID="2f2fc50d4174adadaf85470c4da1a1fe">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BF51BE-8B1D-4511-82CA-CD4519789886}"/>
</file>

<file path=customXml/itemProps2.xml><?xml version="1.0" encoding="utf-8"?>
<ds:datastoreItem xmlns:ds="http://schemas.openxmlformats.org/officeDocument/2006/customXml" ds:itemID="{69D818C7-177D-49EF-A2A2-BABC0F3B01BA}"/>
</file>

<file path=customXml/itemProps3.xml><?xml version="1.0" encoding="utf-8"?>
<ds:datastoreItem xmlns:ds="http://schemas.openxmlformats.org/officeDocument/2006/customXml" ds:itemID="{D6C658DF-0C62-4AE7-9931-14351EF272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CMAQ</vt:lpstr>
      <vt:lpstr>CMAQ!Print_Area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Jones</dc:creator>
  <cp:lastModifiedBy>Lamb, Jill (KYTC)</cp:lastModifiedBy>
  <cp:lastPrinted>2020-08-26T12:24:31Z</cp:lastPrinted>
  <dcterms:created xsi:type="dcterms:W3CDTF">2015-05-01T13:58:09Z</dcterms:created>
  <dcterms:modified xsi:type="dcterms:W3CDTF">2023-12-14T16:06:31Z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0x010100BF7838B94CA04E4AA4BC0947FD63934A</vt:lpwstr>
  </property>
</Properties>
</file>